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!DOKUMENTACE!\Brno\SAKO Brno-Projekt dotříďovací linky-DPS\rozpočet a specifikace DPS - opravy v rozpočtech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IO 09 a IO 10 IO 09 a IO 10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'IO 09 a IO 10 IO 09 a IO 10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'IO 09 a IO 10 IO 09 a IO 10 Pol'!$A$1:$X$50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G8" i="12" s="1"/>
  <c r="I9" i="12"/>
  <c r="K9" i="12"/>
  <c r="O9" i="12"/>
  <c r="O8" i="12" s="1"/>
  <c r="Q9" i="12"/>
  <c r="V9" i="12"/>
  <c r="G20" i="12"/>
  <c r="M20" i="12" s="1"/>
  <c r="I20" i="12"/>
  <c r="I8" i="12" s="1"/>
  <c r="K20" i="12"/>
  <c r="O20" i="12"/>
  <c r="Q20" i="12"/>
  <c r="Q8" i="12" s="1"/>
  <c r="V20" i="12"/>
  <c r="G21" i="12"/>
  <c r="M21" i="12" s="1"/>
  <c r="I21" i="12"/>
  <c r="K21" i="12"/>
  <c r="K8" i="12" s="1"/>
  <c r="O21" i="12"/>
  <c r="Q21" i="12"/>
  <c r="V21" i="12"/>
  <c r="V8" i="12" s="1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I25" i="12"/>
  <c r="O25" i="12"/>
  <c r="Q25" i="12"/>
  <c r="G26" i="12"/>
  <c r="M26" i="12" s="1"/>
  <c r="M25" i="12" s="1"/>
  <c r="I26" i="12"/>
  <c r="K26" i="12"/>
  <c r="K25" i="12" s="1"/>
  <c r="O26" i="12"/>
  <c r="Q26" i="12"/>
  <c r="V26" i="12"/>
  <c r="V25" i="12" s="1"/>
  <c r="G29" i="12"/>
  <c r="I29" i="12"/>
  <c r="K29" i="12"/>
  <c r="O29" i="12"/>
  <c r="O28" i="12" s="1"/>
  <c r="Q29" i="12"/>
  <c r="V29" i="12"/>
  <c r="G31" i="12"/>
  <c r="M31" i="12" s="1"/>
  <c r="I31" i="12"/>
  <c r="I28" i="12" s="1"/>
  <c r="K31" i="12"/>
  <c r="O31" i="12"/>
  <c r="Q31" i="12"/>
  <c r="Q28" i="12" s="1"/>
  <c r="V31" i="12"/>
  <c r="G34" i="12"/>
  <c r="M34" i="12" s="1"/>
  <c r="I34" i="12"/>
  <c r="K34" i="12"/>
  <c r="K28" i="12" s="1"/>
  <c r="O34" i="12"/>
  <c r="Q34" i="12"/>
  <c r="V34" i="12"/>
  <c r="V28" i="12" s="1"/>
  <c r="K38" i="12"/>
  <c r="V38" i="12"/>
  <c r="G39" i="12"/>
  <c r="G38" i="12" s="1"/>
  <c r="I39" i="12"/>
  <c r="K39" i="12"/>
  <c r="O39" i="12"/>
  <c r="O38" i="12" s="1"/>
  <c r="Q39" i="12"/>
  <c r="V39" i="12"/>
  <c r="G41" i="12"/>
  <c r="M41" i="12" s="1"/>
  <c r="I41" i="12"/>
  <c r="I38" i="12" s="1"/>
  <c r="K41" i="12"/>
  <c r="O41" i="12"/>
  <c r="Q41" i="12"/>
  <c r="Q38" i="12" s="1"/>
  <c r="V41" i="12"/>
  <c r="K45" i="12"/>
  <c r="V45" i="12"/>
  <c r="G46" i="12"/>
  <c r="M46" i="12" s="1"/>
  <c r="I46" i="12"/>
  <c r="K46" i="12"/>
  <c r="O46" i="12"/>
  <c r="Q46" i="12"/>
  <c r="V46" i="12"/>
  <c r="G47" i="12"/>
  <c r="I47" i="12"/>
  <c r="K47" i="12"/>
  <c r="O47" i="12"/>
  <c r="O45" i="12" s="1"/>
  <c r="Q47" i="12"/>
  <c r="V47" i="12"/>
  <c r="G48" i="12"/>
  <c r="M48" i="12" s="1"/>
  <c r="I48" i="12"/>
  <c r="I45" i="12" s="1"/>
  <c r="K48" i="12"/>
  <c r="O48" i="12"/>
  <c r="Q48" i="12"/>
  <c r="Q45" i="12" s="1"/>
  <c r="V48" i="12"/>
  <c r="J50" i="1"/>
  <c r="J53" i="1"/>
  <c r="J51" i="1"/>
  <c r="J49" i="1"/>
  <c r="F42" i="1"/>
  <c r="G42" i="1"/>
  <c r="H42" i="1"/>
  <c r="I42" i="1"/>
  <c r="J41" i="1" s="1"/>
  <c r="G28" i="12" l="1"/>
  <c r="G25" i="12"/>
  <c r="G45" i="12"/>
  <c r="M47" i="12"/>
  <c r="M45" i="12" s="1"/>
  <c r="M29" i="12"/>
  <c r="M28" i="12" s="1"/>
  <c r="M39" i="12"/>
  <c r="M38" i="12" s="1"/>
  <c r="M9" i="12"/>
  <c r="M8" i="12" s="1"/>
  <c r="J52" i="1"/>
  <c r="J54" i="1" s="1"/>
  <c r="J39" i="1"/>
  <c r="J42" i="1" s="1"/>
  <c r="J40" i="1"/>
  <c r="G38" i="1"/>
  <c r="F38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Benes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<sst xmlns="http://schemas.openxmlformats.org/spreadsheetml/2006/main" count="308" uniqueCount="173">
  <si>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</si>
  <si>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</si>
  <si>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</si>
  <si>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</si>
  <si>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</si>
  <si>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</si>
  <si>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</si>
  <si>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</si>
  <si>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</si>
  <si>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</si>
  <si>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</si>
  <si>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</si>
  <si>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</si>
  <si>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</si>
  <si>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</si>
  <si>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</si>
  <si>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</si>
  <si>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</si>
  <si>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</si>
  <si>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</si>
  <si>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</si>
  <si>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</si>
  <si>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</si>
  <si>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</si>
  <si>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</si>
  <si>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</si>
  <si>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</si>
  <si>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</si>
  <si>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</si>
  <si>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</si>
  <si>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</si>
  <si>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</si>
  <si>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</si>
  <si>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</si>
  <si>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</si>
  <si>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</si>
  <si>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</si>
  <si>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</si>
  <si>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</si>
  <si>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</si>
  <si>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</si>
  <si>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</si>
  <si>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IO 09 a IO 10</t>
  </si>
  <si>
    <t xml:space="preserve">Příprava území a Terénní úpravy </t>
  </si>
  <si>
    <t>Příprava území a Terénní úpravy</t>
  </si>
  <si>
    <t>Objekt:</t>
  </si>
  <si>
    <t>Rozpočet:</t>
  </si>
  <si>
    <t>Beneš</t>
  </si>
  <si>
    <t>2662020.2</t>
  </si>
  <si>
    <t>Sako a.s. Brno - Dotříďovací linka-DPS (úpravy dle připomínek)</t>
  </si>
  <si>
    <t>SAKO Brno, a.s.</t>
  </si>
  <si>
    <t>Jedovnická 4247/2</t>
  </si>
  <si>
    <t>Brno-Židenice</t>
  </si>
  <si>
    <t>62800</t>
  </si>
  <si>
    <t>60713470</t>
  </si>
  <si>
    <t>CZ60713470</t>
  </si>
  <si>
    <t>B-Projekting, spol. s r.o.</t>
  </si>
  <si>
    <t>třída Tomáše Bati 299, Louky</t>
  </si>
  <si>
    <t>Zlín</t>
  </si>
  <si>
    <t>76302</t>
  </si>
  <si>
    <t>46974237</t>
  </si>
  <si>
    <t>27.5.2021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</si>
  <si>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</si>
  <si>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</si>
  <si>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</si>
  <si>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</si>
  <si>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</si>
  <si>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</si>
  <si>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</si>
  <si>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112.2</t>
  </si>
  <si>
    <t>Odstranění křovin a porostu</t>
  </si>
  <si>
    <t>271</t>
  </si>
  <si>
    <t>Podsypy</t>
  </si>
  <si>
    <t>96</t>
  </si>
  <si>
    <t>Bourání konstrukcí</t>
  </si>
  <si>
    <t>971</t>
  </si>
  <si>
    <t>Drcení stavební suti</t>
  </si>
  <si>
    <t>VN</t>
  </si>
  <si>
    <t>ON</t>
  </si>
  <si>
    <t>#TypZaznamu#</t>
  </si>
  <si>
    <t>STA</t>
  </si>
  <si>
    <t>ING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</si>
  <si>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</si>
  <si>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</si>
  <si>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</si>
  <si>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</si>
  <si>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</si>
  <si>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</si>
  <si>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</si>
  <si>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</si>
  <si>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</si>
  <si>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</si>
  <si>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</si>
  <si>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</si>
  <si>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</si>
  <si>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</si>
  <si>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</si>
  <si>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</si>
  <si>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</si>
  <si>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</si>
  <si>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</si>
  <si>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</si>
  <si>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</si>
  <si>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</si>
  <si>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</si>
  <si>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</si>
  <si>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</si>
  <si>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131201113</t>
  </si>
  <si>
    <t>Hloubení nezapaž. jam hor.3 do 10000 m3, STROJNĚ</t>
  </si>
  <si>
    <t>m3</t>
  </si>
  <si>
    <t>RTS 21/ I</t>
  </si>
  <si>
    <t>RTS 20/ I</t>
  </si>
  <si>
    <t>Práce</t>
  </si>
  <si>
    <t>POL1_</t>
  </si>
  <si>
    <t xml:space="preserve">násypy nad 260,0 m.n.m. : </t>
  </si>
  <si>
    <t>VV</t>
  </si>
  <si>
    <t xml:space="preserve">plochy změřeny ve výkrese a výšky násypu zprůměrovány : </t>
  </si>
  <si>
    <t>plocha 780,0m2, průměrná výška 1,5m : 780,0*1,5</t>
  </si>
  <si>
    <t/>
  </si>
  <si>
    <t>výkop pro SO 02 - plocha 2890,0m2, hloubka výkopu 1,1m : 2890,0*1,1</t>
  </si>
  <si>
    <t>výkop pro SO 05 - plocha 2350,0m2, hloubka výkopu 0,5m : 2350,0*0,5</t>
  </si>
  <si>
    <t>odpočet asf. plochy : -276,0</t>
  </si>
  <si>
    <t>výop mezi objekty - plocha přístřešků 1500,0m2, hloubka výkopu 0,6m : 1500,0*0,6</t>
  </si>
  <si>
    <t>131201119</t>
  </si>
  <si>
    <t>Příplatek za lepivost - hloubení nezap.jam v hor.3</t>
  </si>
  <si>
    <t>162701105</t>
  </si>
  <si>
    <t>Vodorovné přemístění výkopku z hor.1-4 do 10000 m</t>
  </si>
  <si>
    <t>171201201</t>
  </si>
  <si>
    <t>Uložení sypaniny na skl.-sypanina na výšku přes 2m</t>
  </si>
  <si>
    <t>199100046</t>
  </si>
  <si>
    <t xml:space="preserve">Poplatek za skládku zeminy </t>
  </si>
  <si>
    <t>tuna</t>
  </si>
  <si>
    <t>Vlastní</t>
  </si>
  <si>
    <t>BP 19/II</t>
  </si>
  <si>
    <t>měrná hmotnost zeminy 1800kg/m3 : 7558,0*1,8</t>
  </si>
  <si>
    <t>111201OA0</t>
  </si>
  <si>
    <t>ODSTRANĚNÍ KŘOVIN S ODVOZEM DO 1KM</t>
  </si>
  <si>
    <t>M2</t>
  </si>
  <si>
    <t>Součtová</t>
  </si>
  <si>
    <t>Agregovaná položka</t>
  </si>
  <si>
    <t>POL2_</t>
  </si>
  <si>
    <t>plocha křovin změřena v mapách - cca 8000,0m2 : 8000,0</t>
  </si>
  <si>
    <t>171101105</t>
  </si>
  <si>
    <t>Uložení nadrcené betonové suti se zhutněním jako podsyp - pilotovací rovina</t>
  </si>
  <si>
    <t>nahrazení drceného kameniva (levnější materiál) : 276,0</t>
  </si>
  <si>
    <t>271531112</t>
  </si>
  <si>
    <t>Polštář základu z kameniva hr. drceného 32-63 mm</t>
  </si>
  <si>
    <t>zaválcovaný makadam : 71,0*37,3*0,05</t>
  </si>
  <si>
    <t>66,0*34,3*0,05</t>
  </si>
  <si>
    <t>271531113</t>
  </si>
  <si>
    <t>Polštář základu z kameniva hr. drceného 0-32 mm</t>
  </si>
  <si>
    <t>násyp na pilotovací úroveň : 71,0*37,3*0,2</t>
  </si>
  <si>
    <t>66,0*34,3*0,2</t>
  </si>
  <si>
    <t>odpočet drceného kameniva : -607,0</t>
  </si>
  <si>
    <t>965042241</t>
  </si>
  <si>
    <t>Bourání mazanin betonových tl. nad 10 cm, nad 4 m2</t>
  </si>
  <si>
    <t>bourání bet. plochy tl. 20cm : 53,9*25,6*0,2</t>
  </si>
  <si>
    <t>767900040</t>
  </si>
  <si>
    <t>Demontáž oplocení z pletiva</t>
  </si>
  <si>
    <t>m</t>
  </si>
  <si>
    <t>demontáž stáv. oplocení : 72,0+17,0+35,0+32,0+93,0</t>
  </si>
  <si>
    <t>16,0+9,0+9,0+9,0</t>
  </si>
  <si>
    <t>90,0+76,0+46,0+76,0</t>
  </si>
  <si>
    <t>979096205</t>
  </si>
  <si>
    <t>Plnění mobilní drticí jednotky stavební sutí</t>
  </si>
  <si>
    <t>t</t>
  </si>
  <si>
    <t>979096211</t>
  </si>
  <si>
    <t>Drcení stavební suti mobilní drticí jednotkou</t>
  </si>
  <si>
    <t>979096221</t>
  </si>
  <si>
    <t>Třídění stavební suti mobilní třídicí jednotkou</t>
  </si>
  <si>
    <t>END</t>
  </si>
  <si>
    <t>Slepý položkový rozpočet stavby</t>
  </si>
  <si>
    <t>Příprava území a Terénní úpravy - doplnění odstranění křovin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</si>
</sst>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85" t="s">
        <v>40</v>
      </c>
      <c r="B2" s="185"/>
      <c r="C2" s="185"/>
      <c r="D2" s="185"/>
      <c r="E2" s="185"/>
      <c r="F2" s="185"/>
      <c r="G2" s="18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K2" sqref="K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20" t="s">
        <v>171</v>
      </c>
      <c r="C1" s="221"/>
      <c r="D1" s="221"/>
      <c r="E1" s="221"/>
      <c r="F1" s="221"/>
      <c r="G1" s="221"/>
      <c r="H1" s="221"/>
      <c r="I1" s="221"/>
      <c r="J1" s="222"/>
    </row>
    <row r="2" spans="1:15" ht="36" customHeight="1" x14ac:dyDescent="0.2">
      <c r="A2" s="2"/>
      <c r="B2" s="77" t="s">
        <v>23</v>
      </c>
      <c r="C2" s="78"/>
      <c r="D2" s="79" t="s">
        <v>48</v>
      </c>
      <c r="E2" s="226" t="s">
        <v>49</v>
      </c>
      <c r="F2" s="227"/>
      <c r="G2" s="227"/>
      <c r="H2" s="227"/>
      <c r="I2" s="227"/>
      <c r="J2" s="228"/>
      <c r="O2" s="1"/>
    </row>
    <row r="3" spans="1:15" ht="27" customHeight="1" x14ac:dyDescent="0.2">
      <c r="A3" s="2"/>
      <c r="B3" s="80" t="s">
        <v>45</v>
      </c>
      <c r="C3" s="78"/>
      <c r="D3" s="81" t="s">
        <v>42</v>
      </c>
      <c r="E3" s="229" t="s">
        <v>44</v>
      </c>
      <c r="F3" s="230"/>
      <c r="G3" s="230"/>
      <c r="H3" s="230"/>
      <c r="I3" s="230"/>
      <c r="J3" s="231"/>
    </row>
    <row r="4" spans="1:15" ht="23.25" customHeight="1" x14ac:dyDescent="0.2">
      <c r="A4" s="74">
        <v>1620</v>
      </c>
      <c r="B4" s="82" t="s">
        <v>46</v>
      </c>
      <c r="C4" s="83"/>
      <c r="D4" s="84" t="s">
        <v>42</v>
      </c>
      <c r="E4" s="209" t="s">
        <v>172</v>
      </c>
      <c r="F4" s="210"/>
      <c r="G4" s="210"/>
      <c r="H4" s="210"/>
      <c r="I4" s="210"/>
      <c r="J4" s="211"/>
    </row>
    <row r="5" spans="1:15" ht="24" customHeight="1" x14ac:dyDescent="0.2">
      <c r="A5" s="2"/>
      <c r="B5" s="31" t="s">
        <v>22</v>
      </c>
      <c r="D5" s="214" t="s">
        <v>50</v>
      </c>
      <c r="E5" s="215"/>
      <c r="F5" s="215"/>
      <c r="G5" s="215"/>
      <c r="H5" s="18" t="s">
        <v>41</v>
      </c>
      <c r="I5" s="85" t="s">
        <v>54</v>
      </c>
      <c r="J5" s="8"/>
    </row>
    <row r="6" spans="1:15" ht="15.75" customHeight="1" x14ac:dyDescent="0.2">
      <c r="A6" s="2"/>
      <c r="B6" s="28"/>
      <c r="C6" s="54"/>
      <c r="D6" s="216" t="s">
        <v>51</v>
      </c>
      <c r="E6" s="217"/>
      <c r="F6" s="217"/>
      <c r="G6" s="217"/>
      <c r="H6" s="18" t="s">
        <v>35</v>
      </c>
      <c r="I6" s="85" t="s">
        <v>55</v>
      </c>
      <c r="J6" s="8"/>
    </row>
    <row r="7" spans="1:15" ht="15.75" customHeight="1" x14ac:dyDescent="0.2">
      <c r="A7" s="2"/>
      <c r="B7" s="29"/>
      <c r="C7" s="55"/>
      <c r="D7" s="75" t="s">
        <v>53</v>
      </c>
      <c r="E7" s="218" t="s">
        <v>52</v>
      </c>
      <c r="F7" s="219"/>
      <c r="G7" s="21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76" t="s">
        <v>56</v>
      </c>
      <c r="H8" s="18" t="s">
        <v>41</v>
      </c>
      <c r="I8" s="85" t="s">
        <v>60</v>
      </c>
      <c r="J8" s="8"/>
    </row>
    <row r="9" spans="1:15" ht="15.75" hidden="1" customHeight="1" x14ac:dyDescent="0.2">
      <c r="A9" s="2"/>
      <c r="B9" s="2"/>
      <c r="D9" s="76" t="s">
        <v>57</v>
      </c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5"/>
      <c r="D10" s="75" t="s">
        <v>59</v>
      </c>
      <c r="E10" s="86" t="s">
        <v>58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3"/>
      <c r="E11" s="233"/>
      <c r="F11" s="233"/>
      <c r="G11" s="233"/>
      <c r="H11" s="18" t="s">
        <v>41</v>
      </c>
      <c r="I11" s="22"/>
      <c r="J11" s="8"/>
    </row>
    <row r="12" spans="1:15" ht="15.75" customHeight="1" x14ac:dyDescent="0.2">
      <c r="A12" s="2"/>
      <c r="B12" s="28"/>
      <c r="C12" s="54"/>
      <c r="D12" s="208"/>
      <c r="E12" s="208"/>
      <c r="F12" s="208"/>
      <c r="G12" s="208"/>
      <c r="H12" s="18" t="s">
        <v>35</v>
      </c>
      <c r="I12" s="22"/>
      <c r="J12" s="8"/>
    </row>
    <row r="13" spans="1:15" ht="15.75" customHeight="1" x14ac:dyDescent="0.2">
      <c r="A13" s="2"/>
      <c r="B13" s="29"/>
      <c r="C13" s="55"/>
      <c r="D13" s="52"/>
      <c r="E13" s="212"/>
      <c r="F13" s="213"/>
      <c r="G13" s="213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 t="s">
        <v>47</v>
      </c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59"/>
      <c r="D15" s="53"/>
      <c r="E15" s="232"/>
      <c r="F15" s="232"/>
      <c r="G15" s="234"/>
      <c r="H15" s="234"/>
      <c r="I15" s="234" t="s">
        <v>30</v>
      </c>
      <c r="J15" s="235"/>
    </row>
    <row r="16" spans="1:15" ht="23.25" customHeight="1" x14ac:dyDescent="0.2">
      <c r="A16" s="143" t="s">
        <v>25</v>
      </c>
      <c r="B16" s="38" t="s">
        <v>25</v>
      </c>
      <c r="C16" s="60"/>
      <c r="D16" s="61"/>
      <c r="E16" s="197"/>
      <c r="F16" s="198"/>
      <c r="G16" s="197"/>
      <c r="H16" s="198"/>
      <c r="I16" s="197"/>
      <c r="J16" s="199"/>
    </row>
    <row r="17" spans="1:10" ht="23.25" customHeight="1" x14ac:dyDescent="0.2">
      <c r="A17" s="143" t="s">
        <v>26</v>
      </c>
      <c r="B17" s="38" t="s">
        <v>26</v>
      </c>
      <c r="C17" s="60"/>
      <c r="D17" s="61"/>
      <c r="E17" s="197"/>
      <c r="F17" s="198"/>
      <c r="G17" s="197"/>
      <c r="H17" s="198"/>
      <c r="I17" s="197"/>
      <c r="J17" s="199"/>
    </row>
    <row r="18" spans="1:10" ht="23.25" customHeight="1" x14ac:dyDescent="0.2">
      <c r="A18" s="143" t="s">
        <v>27</v>
      </c>
      <c r="B18" s="38" t="s">
        <v>27</v>
      </c>
      <c r="C18" s="60"/>
      <c r="D18" s="61"/>
      <c r="E18" s="197"/>
      <c r="F18" s="198"/>
      <c r="G18" s="197"/>
      <c r="H18" s="198"/>
      <c r="I18" s="197"/>
      <c r="J18" s="199"/>
    </row>
    <row r="19" spans="1:10" ht="23.25" customHeight="1" x14ac:dyDescent="0.2">
      <c r="A19" s="143" t="s">
        <v>77</v>
      </c>
      <c r="B19" s="38" t="s">
        <v>28</v>
      </c>
      <c r="C19" s="60"/>
      <c r="D19" s="61"/>
      <c r="E19" s="197"/>
      <c r="F19" s="198"/>
      <c r="G19" s="197"/>
      <c r="H19" s="198"/>
      <c r="I19" s="197"/>
      <c r="J19" s="199"/>
    </row>
    <row r="20" spans="1:10" ht="23.25" customHeight="1" x14ac:dyDescent="0.2">
      <c r="A20" s="143" t="s">
        <v>78</v>
      </c>
      <c r="B20" s="38" t="s">
        <v>29</v>
      </c>
      <c r="C20" s="60"/>
      <c r="D20" s="61"/>
      <c r="E20" s="197"/>
      <c r="F20" s="198"/>
      <c r="G20" s="197"/>
      <c r="H20" s="198"/>
      <c r="I20" s="197"/>
      <c r="J20" s="199"/>
    </row>
    <row r="21" spans="1:10" ht="23.25" customHeight="1" x14ac:dyDescent="0.2">
      <c r="A21" s="2"/>
      <c r="B21" s="48" t="s">
        <v>30</v>
      </c>
      <c r="C21" s="62"/>
      <c r="D21" s="63"/>
      <c r="E21" s="200"/>
      <c r="F21" s="236"/>
      <c r="G21" s="200"/>
      <c r="H21" s="236"/>
      <c r="I21" s="200"/>
      <c r="J21" s="201"/>
    </row>
    <row r="22" spans="1:10" ht="33" customHeight="1" x14ac:dyDescent="0.2">
      <c r="A22" s="2"/>
      <c r="B22" s="42" t="s">
        <v>34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0"/>
      <c r="D23" s="61"/>
      <c r="E23" s="65">
        <v>15</v>
      </c>
      <c r="F23" s="39" t="s">
        <v>0</v>
      </c>
      <c r="G23" s="195"/>
      <c r="H23" s="196"/>
      <c r="I23" s="196"/>
      <c r="J23" s="40"/>
    </row>
    <row r="24" spans="1:10" ht="23.25" hidden="1" customHeight="1" x14ac:dyDescent="0.2">
      <c r="A24" s="2"/>
      <c r="B24" s="38" t="s">
        <v>13</v>
      </c>
      <c r="C24" s="60"/>
      <c r="D24" s="61"/>
      <c r="E24" s="65">
        <f>SazbaDPH1</f>
        <v>15</v>
      </c>
      <c r="F24" s="39" t="s">
        <v>0</v>
      </c>
      <c r="G24" s="193"/>
      <c r="H24" s="194"/>
      <c r="I24" s="194"/>
      <c r="J24" s="40"/>
    </row>
    <row r="25" spans="1:10" ht="23.25" customHeight="1" x14ac:dyDescent="0.2">
      <c r="A25" s="2"/>
      <c r="B25" s="38" t="s">
        <v>14</v>
      </c>
      <c r="C25" s="60"/>
      <c r="D25" s="61"/>
      <c r="E25" s="65">
        <v>21</v>
      </c>
      <c r="F25" s="39" t="s">
        <v>0</v>
      </c>
      <c r="G25" s="195"/>
      <c r="H25" s="196"/>
      <c r="I25" s="196"/>
      <c r="J25" s="40"/>
    </row>
    <row r="26" spans="1:10" ht="23.25" hidden="1" customHeight="1" x14ac:dyDescent="0.2">
      <c r="A26" s="2"/>
      <c r="B26" s="32" t="s">
        <v>15</v>
      </c>
      <c r="C26" s="66"/>
      <c r="D26" s="53"/>
      <c r="E26" s="67">
        <f>SazbaDPH2</f>
        <v>21</v>
      </c>
      <c r="F26" s="30" t="s">
        <v>0</v>
      </c>
      <c r="G26" s="223"/>
      <c r="H26" s="224"/>
      <c r="I26" s="224"/>
      <c r="J26" s="37"/>
    </row>
    <row r="27" spans="1:10" ht="23.25" customHeight="1" thickBot="1" x14ac:dyDescent="0.25">
      <c r="A27" s="2"/>
      <c r="B27" s="31" t="s">
        <v>4</v>
      </c>
      <c r="C27" s="68"/>
      <c r="D27" s="69"/>
      <c r="E27" s="68"/>
      <c r="F27" s="16"/>
      <c r="G27" s="225"/>
      <c r="H27" s="225"/>
      <c r="I27" s="225"/>
      <c r="J27" s="41"/>
    </row>
    <row r="28" spans="1:10" ht="27.75" customHeight="1" thickBot="1" x14ac:dyDescent="0.25">
      <c r="A28" s="2"/>
      <c r="B28" s="117" t="s">
        <v>24</v>
      </c>
      <c r="C28" s="118"/>
      <c r="D28" s="118"/>
      <c r="E28" s="119"/>
      <c r="F28" s="120"/>
      <c r="G28" s="202"/>
      <c r="H28" s="203"/>
      <c r="I28" s="203"/>
      <c r="J28" s="121"/>
    </row>
    <row r="29" spans="1:10" ht="27.75" hidden="1" customHeight="1" thickBot="1" x14ac:dyDescent="0.25">
      <c r="A29" s="2"/>
      <c r="B29" s="117" t="s">
        <v>36</v>
      </c>
      <c r="C29" s="122"/>
      <c r="D29" s="122"/>
      <c r="E29" s="122"/>
      <c r="F29" s="123"/>
      <c r="G29" s="202">
        <v>10158763.93</v>
      </c>
      <c r="H29" s="202"/>
      <c r="I29" s="202"/>
      <c r="J29" s="124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61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04"/>
      <c r="E34" s="205"/>
      <c r="G34" s="206"/>
      <c r="H34" s="207"/>
      <c r="I34" s="207"/>
      <c r="J34" s="25"/>
    </row>
    <row r="35" spans="1:10" ht="12.75" customHeight="1" x14ac:dyDescent="0.2">
      <c r="A35" s="2"/>
      <c r="B35" s="2"/>
      <c r="D35" s="192" t="s">
        <v>2</v>
      </c>
      <c r="E35" s="192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10" ht="25.5" hidden="1" customHeight="1" x14ac:dyDescent="0.2">
      <c r="A39" s="89">
        <v>1</v>
      </c>
      <c r="B39" s="100" t="s">
        <v>62</v>
      </c>
      <c r="C39" s="188"/>
      <c r="D39" s="188"/>
      <c r="E39" s="188"/>
      <c r="F39" s="101">
        <v>0</v>
      </c>
      <c r="G39" s="102">
        <v>8395672.6699999999</v>
      </c>
      <c r="H39" s="103"/>
      <c r="I39" s="104">
        <v>8395672.6699999999</v>
      </c>
      <c r="J39" s="105">
        <f>IF(CenaCelkemVypocet=0,"",I39/CenaCelkemVypocet*100)</f>
        <v>100</v>
      </c>
    </row>
    <row r="40" spans="1:10" ht="25.5" hidden="1" customHeight="1" x14ac:dyDescent="0.2">
      <c r="A40" s="89">
        <v>2</v>
      </c>
      <c r="B40" s="106" t="s">
        <v>42</v>
      </c>
      <c r="C40" s="189" t="s">
        <v>44</v>
      </c>
      <c r="D40" s="189"/>
      <c r="E40" s="189"/>
      <c r="F40" s="107">
        <v>0</v>
      </c>
      <c r="G40" s="108">
        <v>8395672.6699999999</v>
      </c>
      <c r="H40" s="108"/>
      <c r="I40" s="109">
        <v>8395672.6699999999</v>
      </c>
      <c r="J40" s="110">
        <f>IF(CenaCelkemVypocet=0,"",I40/CenaCelkemVypocet*100)</f>
        <v>100</v>
      </c>
    </row>
    <row r="41" spans="1:10" ht="25.5" hidden="1" customHeight="1" x14ac:dyDescent="0.2">
      <c r="A41" s="89">
        <v>3</v>
      </c>
      <c r="B41" s="111" t="s">
        <v>42</v>
      </c>
      <c r="C41" s="188" t="s">
        <v>43</v>
      </c>
      <c r="D41" s="188"/>
      <c r="E41" s="188"/>
      <c r="F41" s="112">
        <v>0</v>
      </c>
      <c r="G41" s="103">
        <v>8395672.6699999999</v>
      </c>
      <c r="H41" s="103"/>
      <c r="I41" s="104">
        <v>8395672.6699999999</v>
      </c>
      <c r="J41" s="105">
        <f>IF(CenaCelkemVypocet=0,"",I41/CenaCelkemVypocet*100)</f>
        <v>100</v>
      </c>
    </row>
    <row r="42" spans="1:10" ht="25.5" hidden="1" customHeight="1" x14ac:dyDescent="0.2">
      <c r="A42" s="89"/>
      <c r="B42" s="190" t="s">
        <v>63</v>
      </c>
      <c r="C42" s="191"/>
      <c r="D42" s="191"/>
      <c r="E42" s="191"/>
      <c r="F42" s="113">
        <f>SUMIF(A39:A41,"=1",F39:F41)</f>
        <v>0</v>
      </c>
      <c r="G42" s="114">
        <f>SUMIF(A39:A41,"=1",G39:G41)</f>
        <v>8395672.6699999999</v>
      </c>
      <c r="H42" s="114">
        <f>SUMIF(A39:A41,"=1",H39:H41)</f>
        <v>0</v>
      </c>
      <c r="I42" s="115">
        <f>SUMIF(A39:A41,"=1",I39:I41)</f>
        <v>8395672.6699999999</v>
      </c>
      <c r="J42" s="116">
        <f>SUMIF(A39:A41,"=1",J39:J41)</f>
        <v>100</v>
      </c>
    </row>
    <row r="46" spans="1:10" ht="15.75" x14ac:dyDescent="0.25">
      <c r="B46" s="125" t="s">
        <v>65</v>
      </c>
    </row>
    <row r="48" spans="1:10" ht="25.5" customHeight="1" x14ac:dyDescent="0.2">
      <c r="A48" s="127"/>
      <c r="B48" s="130" t="s">
        <v>17</v>
      </c>
      <c r="C48" s="130" t="s">
        <v>5</v>
      </c>
      <c r="D48" s="131"/>
      <c r="E48" s="131"/>
      <c r="F48" s="132" t="s">
        <v>66</v>
      </c>
      <c r="G48" s="132"/>
      <c r="H48" s="132"/>
      <c r="I48" s="132" t="s">
        <v>30</v>
      </c>
      <c r="J48" s="132" t="s">
        <v>0</v>
      </c>
    </row>
    <row r="49" spans="1:10" ht="36.75" customHeight="1" x14ac:dyDescent="0.2">
      <c r="A49" s="128"/>
      <c r="B49" s="133" t="s">
        <v>67</v>
      </c>
      <c r="C49" s="186" t="s">
        <v>68</v>
      </c>
      <c r="D49" s="187"/>
      <c r="E49" s="187"/>
      <c r="F49" s="141" t="s">
        <v>25</v>
      </c>
      <c r="G49" s="134"/>
      <c r="H49" s="134"/>
      <c r="I49" s="134"/>
      <c r="J49" s="139" t="str">
        <f>IF(I54=0,"",I49/I54*100)</f>
        <v/>
      </c>
    </row>
    <row r="50" spans="1:10" ht="36.75" customHeight="1" x14ac:dyDescent="0.2">
      <c r="A50" s="128"/>
      <c r="B50" s="133" t="s">
        <v>69</v>
      </c>
      <c r="C50" s="186" t="s">
        <v>70</v>
      </c>
      <c r="D50" s="187"/>
      <c r="E50" s="187"/>
      <c r="F50" s="141" t="s">
        <v>25</v>
      </c>
      <c r="G50" s="134"/>
      <c r="H50" s="134"/>
      <c r="I50" s="134"/>
      <c r="J50" s="139" t="str">
        <f>IF(I54=0,"",I50/I54*100)</f>
        <v/>
      </c>
    </row>
    <row r="51" spans="1:10" ht="36.75" customHeight="1" x14ac:dyDescent="0.2">
      <c r="A51" s="128"/>
      <c r="B51" s="133" t="s">
        <v>71</v>
      </c>
      <c r="C51" s="186" t="s">
        <v>72</v>
      </c>
      <c r="D51" s="187"/>
      <c r="E51" s="187"/>
      <c r="F51" s="141" t="s">
        <v>25</v>
      </c>
      <c r="G51" s="134"/>
      <c r="H51" s="134"/>
      <c r="I51" s="134"/>
      <c r="J51" s="139" t="str">
        <f>IF(I54=0,"",I51/I54*100)</f>
        <v/>
      </c>
    </row>
    <row r="52" spans="1:10" ht="36.75" customHeight="1" x14ac:dyDescent="0.2">
      <c r="A52" s="128"/>
      <c r="B52" s="133" t="s">
        <v>73</v>
      </c>
      <c r="C52" s="186" t="s">
        <v>74</v>
      </c>
      <c r="D52" s="187"/>
      <c r="E52" s="187"/>
      <c r="F52" s="141" t="s">
        <v>25</v>
      </c>
      <c r="G52" s="134"/>
      <c r="H52" s="134"/>
      <c r="I52" s="134"/>
      <c r="J52" s="139" t="str">
        <f>IF(I54=0,"",I52/I54*100)</f>
        <v/>
      </c>
    </row>
    <row r="53" spans="1:10" ht="36.75" customHeight="1" x14ac:dyDescent="0.2">
      <c r="A53" s="128"/>
      <c r="B53" s="133" t="s">
        <v>75</v>
      </c>
      <c r="C53" s="186" t="s">
        <v>76</v>
      </c>
      <c r="D53" s="187"/>
      <c r="E53" s="187"/>
      <c r="F53" s="141" t="s">
        <v>25</v>
      </c>
      <c r="G53" s="134"/>
      <c r="H53" s="134"/>
      <c r="I53" s="134"/>
      <c r="J53" s="139" t="str">
        <f>IF(I54=0,"",I53/I54*100)</f>
        <v/>
      </c>
    </row>
    <row r="54" spans="1:10" ht="25.5" customHeight="1" x14ac:dyDescent="0.2">
      <c r="A54" s="129"/>
      <c r="B54" s="135" t="s">
        <v>1</v>
      </c>
      <c r="C54" s="136"/>
      <c r="D54" s="137"/>
      <c r="E54" s="137"/>
      <c r="F54" s="142"/>
      <c r="G54" s="138"/>
      <c r="H54" s="138"/>
      <c r="I54" s="138"/>
      <c r="J54" s="140">
        <f>SUM(J49:J53)</f>
        <v>0</v>
      </c>
    </row>
    <row r="55" spans="1:10" x14ac:dyDescent="0.2">
      <c r="F55" s="87"/>
      <c r="G55" s="87"/>
      <c r="H55" s="87"/>
      <c r="I55" s="87"/>
      <c r="J55" s="88"/>
    </row>
    <row r="56" spans="1:10" x14ac:dyDescent="0.2">
      <c r="F56" s="87"/>
      <c r="G56" s="87"/>
      <c r="H56" s="87"/>
      <c r="I56" s="87"/>
      <c r="J56" s="88"/>
    </row>
    <row r="57" spans="1:10" x14ac:dyDescent="0.2">
      <c r="F57" s="87"/>
      <c r="G57" s="87"/>
      <c r="H57" s="87"/>
      <c r="I57" s="87"/>
      <c r="J57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50" t="s">
        <v>7</v>
      </c>
      <c r="B2" s="49"/>
      <c r="C2" s="239"/>
      <c r="D2" s="239"/>
      <c r="E2" s="239"/>
      <c r="F2" s="239"/>
      <c r="G2" s="240"/>
    </row>
    <row r="3" spans="1:7" ht="24.95" customHeight="1" x14ac:dyDescent="0.2">
      <c r="A3" s="50" t="s">
        <v>8</v>
      </c>
      <c r="B3" s="49"/>
      <c r="C3" s="239"/>
      <c r="D3" s="239"/>
      <c r="E3" s="239"/>
      <c r="F3" s="239"/>
      <c r="G3" s="240"/>
    </row>
    <row r="4" spans="1:7" ht="24.95" customHeight="1" x14ac:dyDescent="0.2">
      <c r="A4" s="50" t="s">
        <v>9</v>
      </c>
      <c r="B4" s="49"/>
      <c r="C4" s="239"/>
      <c r="D4" s="239"/>
      <c r="E4" s="239"/>
      <c r="F4" s="239"/>
      <c r="G4" s="24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4" sqref="C4:G4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1" t="s">
        <v>6</v>
      </c>
      <c r="B1" s="241"/>
      <c r="C1" s="241"/>
      <c r="D1" s="241"/>
      <c r="E1" s="241"/>
      <c r="F1" s="241"/>
      <c r="G1" s="241"/>
      <c r="AG1" t="s">
        <v>79</v>
      </c>
    </row>
    <row r="2" spans="1:60" ht="24.95" customHeight="1" x14ac:dyDescent="0.2">
      <c r="A2" s="144" t="s">
        <v>7</v>
      </c>
      <c r="B2" s="49" t="s">
        <v>48</v>
      </c>
      <c r="C2" s="242" t="s">
        <v>49</v>
      </c>
      <c r="D2" s="243"/>
      <c r="E2" s="243"/>
      <c r="F2" s="243"/>
      <c r="G2" s="244"/>
      <c r="AG2" t="s">
        <v>80</v>
      </c>
    </row>
    <row r="3" spans="1:60" ht="24.95" customHeight="1" x14ac:dyDescent="0.2">
      <c r="A3" s="144" t="s">
        <v>8</v>
      </c>
      <c r="B3" s="49" t="s">
        <v>42</v>
      </c>
      <c r="C3" s="242" t="s">
        <v>44</v>
      </c>
      <c r="D3" s="243"/>
      <c r="E3" s="243"/>
      <c r="F3" s="243"/>
      <c r="G3" s="244"/>
      <c r="AC3" s="126" t="s">
        <v>81</v>
      </c>
      <c r="AG3" t="s">
        <v>82</v>
      </c>
    </row>
    <row r="4" spans="1:60" ht="24.95" customHeight="1" x14ac:dyDescent="0.2">
      <c r="A4" s="145" t="s">
        <v>9</v>
      </c>
      <c r="B4" s="146" t="s">
        <v>42</v>
      </c>
      <c r="C4" s="245" t="s">
        <v>172</v>
      </c>
      <c r="D4" s="246"/>
      <c r="E4" s="246"/>
      <c r="F4" s="246"/>
      <c r="G4" s="247"/>
      <c r="AG4" t="s">
        <v>83</v>
      </c>
    </row>
    <row r="5" spans="1:60" x14ac:dyDescent="0.2">
      <c r="D5" s="10"/>
    </row>
    <row r="6" spans="1:60" ht="38.25" x14ac:dyDescent="0.2">
      <c r="A6" s="148" t="s">
        <v>84</v>
      </c>
      <c r="B6" s="150" t="s">
        <v>85</v>
      </c>
      <c r="C6" s="150" t="s">
        <v>86</v>
      </c>
      <c r="D6" s="149" t="s">
        <v>87</v>
      </c>
      <c r="E6" s="148" t="s">
        <v>88</v>
      </c>
      <c r="F6" s="147" t="s">
        <v>89</v>
      </c>
      <c r="G6" s="148" t="s">
        <v>30</v>
      </c>
      <c r="H6" s="151" t="s">
        <v>31</v>
      </c>
      <c r="I6" s="151" t="s">
        <v>90</v>
      </c>
      <c r="J6" s="151" t="s">
        <v>32</v>
      </c>
      <c r="K6" s="151" t="s">
        <v>91</v>
      </c>
      <c r="L6" s="151" t="s">
        <v>92</v>
      </c>
      <c r="M6" s="151" t="s">
        <v>93</v>
      </c>
      <c r="N6" s="151" t="s">
        <v>94</v>
      </c>
      <c r="O6" s="151" t="s">
        <v>95</v>
      </c>
      <c r="P6" s="151" t="s">
        <v>96</v>
      </c>
      <c r="Q6" s="151" t="s">
        <v>97</v>
      </c>
      <c r="R6" s="151" t="s">
        <v>98</v>
      </c>
      <c r="S6" s="151" t="s">
        <v>99</v>
      </c>
      <c r="T6" s="151" t="s">
        <v>100</v>
      </c>
      <c r="U6" s="151" t="s">
        <v>101</v>
      </c>
      <c r="V6" s="151" t="s">
        <v>102</v>
      </c>
      <c r="W6" s="151" t="s">
        <v>103</v>
      </c>
      <c r="X6" s="151" t="s">
        <v>104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61" t="s">
        <v>105</v>
      </c>
      <c r="B8" s="162" t="s">
        <v>67</v>
      </c>
      <c r="C8" s="179" t="s">
        <v>68</v>
      </c>
      <c r="D8" s="163"/>
      <c r="E8" s="164"/>
      <c r="F8" s="165"/>
      <c r="G8" s="165">
        <f>SUMIF(AG9:AG24,"&lt;&gt;NOR",G9:G24)</f>
        <v>0</v>
      </c>
      <c r="H8" s="165"/>
      <c r="I8" s="165">
        <f>SUM(I9:I24)</f>
        <v>0</v>
      </c>
      <c r="J8" s="165"/>
      <c r="K8" s="165">
        <f>SUM(K9:K24)</f>
        <v>5775899.1999999993</v>
      </c>
      <c r="L8" s="165"/>
      <c r="M8" s="165">
        <f>SUM(M9:M24)</f>
        <v>0</v>
      </c>
      <c r="N8" s="165"/>
      <c r="O8" s="165">
        <f>SUM(O9:O24)</f>
        <v>13604.4</v>
      </c>
      <c r="P8" s="165"/>
      <c r="Q8" s="166">
        <f>SUM(Q9:Q24)</f>
        <v>0</v>
      </c>
      <c r="R8" s="160"/>
      <c r="S8" s="160"/>
      <c r="T8" s="160"/>
      <c r="U8" s="160"/>
      <c r="V8" s="160">
        <f>SUM(V9:V24)</f>
        <v>1002.74</v>
      </c>
      <c r="W8" s="160"/>
      <c r="X8" s="160"/>
      <c r="AG8" t="s">
        <v>106</v>
      </c>
    </row>
    <row r="9" spans="1:60" outlineLevel="1" x14ac:dyDescent="0.2">
      <c r="A9" s="167">
        <v>1</v>
      </c>
      <c r="B9" s="168" t="s">
        <v>107</v>
      </c>
      <c r="C9" s="180" t="s">
        <v>108</v>
      </c>
      <c r="D9" s="169" t="s">
        <v>109</v>
      </c>
      <c r="E9" s="170">
        <v>6148</v>
      </c>
      <c r="F9" s="171"/>
      <c r="G9" s="171">
        <f>ROUND(E9*F9,2)</f>
        <v>0</v>
      </c>
      <c r="H9" s="171">
        <v>0</v>
      </c>
      <c r="I9" s="171">
        <f>ROUND(E9*H9,2)</f>
        <v>0</v>
      </c>
      <c r="J9" s="171">
        <v>101</v>
      </c>
      <c r="K9" s="171">
        <f>ROUND(E9*J9,2)</f>
        <v>620948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2">
        <f>ROUND(E9*P9,2)</f>
        <v>0</v>
      </c>
      <c r="R9" s="157"/>
      <c r="S9" s="157" t="s">
        <v>110</v>
      </c>
      <c r="T9" s="157" t="s">
        <v>111</v>
      </c>
      <c r="U9" s="157">
        <v>0.1</v>
      </c>
      <c r="V9" s="157">
        <f>ROUND(E9*U9,2)</f>
        <v>614.79999999999995</v>
      </c>
      <c r="W9" s="157"/>
      <c r="X9" s="157" t="s">
        <v>112</v>
      </c>
      <c r="Y9" s="152"/>
      <c r="Z9" s="152"/>
      <c r="AA9" s="152"/>
      <c r="AB9" s="152"/>
      <c r="AC9" s="152"/>
      <c r="AD9" s="152"/>
      <c r="AE9" s="152"/>
      <c r="AF9" s="152"/>
      <c r="AG9" s="152" t="s">
        <v>113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5"/>
      <c r="B10" s="156"/>
      <c r="C10" s="181" t="s">
        <v>114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2"/>
      <c r="Z10" s="152"/>
      <c r="AA10" s="152"/>
      <c r="AB10" s="152"/>
      <c r="AC10" s="152"/>
      <c r="AD10" s="152"/>
      <c r="AE10" s="152"/>
      <c r="AF10" s="152"/>
      <c r="AG10" s="152" t="s">
        <v>115</v>
      </c>
      <c r="AH10" s="152">
        <v>0</v>
      </c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ht="22.5" outlineLevel="1" x14ac:dyDescent="0.2">
      <c r="A11" s="155"/>
      <c r="B11" s="156"/>
      <c r="C11" s="181" t="s">
        <v>116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2"/>
      <c r="Z11" s="152"/>
      <c r="AA11" s="152"/>
      <c r="AB11" s="152"/>
      <c r="AC11" s="152"/>
      <c r="AD11" s="152"/>
      <c r="AE11" s="152"/>
      <c r="AF11" s="152"/>
      <c r="AG11" s="152" t="s">
        <v>115</v>
      </c>
      <c r="AH11" s="152">
        <v>0</v>
      </c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5"/>
      <c r="B12" s="156"/>
      <c r="C12" s="181" t="s">
        <v>117</v>
      </c>
      <c r="D12" s="158"/>
      <c r="E12" s="159">
        <v>1170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2"/>
      <c r="Z12" s="152"/>
      <c r="AA12" s="152"/>
      <c r="AB12" s="152"/>
      <c r="AC12" s="152"/>
      <c r="AD12" s="152"/>
      <c r="AE12" s="152"/>
      <c r="AF12" s="152"/>
      <c r="AG12" s="152" t="s">
        <v>115</v>
      </c>
      <c r="AH12" s="152">
        <v>0</v>
      </c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55"/>
      <c r="B13" s="156"/>
      <c r="C13" s="181" t="s">
        <v>118</v>
      </c>
      <c r="D13" s="158"/>
      <c r="E13" s="159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52"/>
      <c r="Z13" s="152"/>
      <c r="AA13" s="152"/>
      <c r="AB13" s="152"/>
      <c r="AC13" s="152"/>
      <c r="AD13" s="152"/>
      <c r="AE13" s="152"/>
      <c r="AF13" s="152"/>
      <c r="AG13" s="152" t="s">
        <v>115</v>
      </c>
      <c r="AH13" s="152">
        <v>0</v>
      </c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ht="22.5" outlineLevel="1" x14ac:dyDescent="0.2">
      <c r="A14" s="155"/>
      <c r="B14" s="156"/>
      <c r="C14" s="181" t="s">
        <v>119</v>
      </c>
      <c r="D14" s="158"/>
      <c r="E14" s="159">
        <v>3179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2"/>
      <c r="Z14" s="152"/>
      <c r="AA14" s="152"/>
      <c r="AB14" s="152"/>
      <c r="AC14" s="152"/>
      <c r="AD14" s="152"/>
      <c r="AE14" s="152"/>
      <c r="AF14" s="152"/>
      <c r="AG14" s="152" t="s">
        <v>115</v>
      </c>
      <c r="AH14" s="152">
        <v>0</v>
      </c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55"/>
      <c r="B15" s="156"/>
      <c r="C15" s="181" t="s">
        <v>118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2"/>
      <c r="Z15" s="152"/>
      <c r="AA15" s="152"/>
      <c r="AB15" s="152"/>
      <c r="AC15" s="152"/>
      <c r="AD15" s="152"/>
      <c r="AE15" s="152"/>
      <c r="AF15" s="152"/>
      <c r="AG15" s="152" t="s">
        <v>115</v>
      </c>
      <c r="AH15" s="152">
        <v>0</v>
      </c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22.5" outlineLevel="1" x14ac:dyDescent="0.2">
      <c r="A16" s="155"/>
      <c r="B16" s="156"/>
      <c r="C16" s="181" t="s">
        <v>120</v>
      </c>
      <c r="D16" s="158"/>
      <c r="E16" s="159">
        <v>1175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2"/>
      <c r="Z16" s="152"/>
      <c r="AA16" s="152"/>
      <c r="AB16" s="152"/>
      <c r="AC16" s="152"/>
      <c r="AD16" s="152"/>
      <c r="AE16" s="152"/>
      <c r="AF16" s="152"/>
      <c r="AG16" s="152" t="s">
        <v>115</v>
      </c>
      <c r="AH16" s="152">
        <v>0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5"/>
      <c r="B17" s="156"/>
      <c r="C17" s="181" t="s">
        <v>121</v>
      </c>
      <c r="D17" s="158"/>
      <c r="E17" s="159">
        <v>-276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2"/>
      <c r="Z17" s="152"/>
      <c r="AA17" s="152"/>
      <c r="AB17" s="152"/>
      <c r="AC17" s="152"/>
      <c r="AD17" s="152"/>
      <c r="AE17" s="152"/>
      <c r="AF17" s="152"/>
      <c r="AG17" s="152" t="s">
        <v>115</v>
      </c>
      <c r="AH17" s="152">
        <v>0</v>
      </c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5"/>
      <c r="B18" s="156"/>
      <c r="C18" s="181" t="s">
        <v>118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2"/>
      <c r="Z18" s="152"/>
      <c r="AA18" s="152"/>
      <c r="AB18" s="152"/>
      <c r="AC18" s="152"/>
      <c r="AD18" s="152"/>
      <c r="AE18" s="152"/>
      <c r="AF18" s="152"/>
      <c r="AG18" s="152" t="s">
        <v>115</v>
      </c>
      <c r="AH18" s="152">
        <v>0</v>
      </c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ht="22.5" outlineLevel="1" x14ac:dyDescent="0.2">
      <c r="A19" s="155"/>
      <c r="B19" s="156"/>
      <c r="C19" s="181" t="s">
        <v>122</v>
      </c>
      <c r="D19" s="158"/>
      <c r="E19" s="159">
        <v>900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2"/>
      <c r="Z19" s="152"/>
      <c r="AA19" s="152"/>
      <c r="AB19" s="152"/>
      <c r="AC19" s="152"/>
      <c r="AD19" s="152"/>
      <c r="AE19" s="152"/>
      <c r="AF19" s="152"/>
      <c r="AG19" s="152" t="s">
        <v>115</v>
      </c>
      <c r="AH19" s="152">
        <v>0</v>
      </c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73">
        <v>2</v>
      </c>
      <c r="B20" s="174" t="s">
        <v>123</v>
      </c>
      <c r="C20" s="182" t="s">
        <v>124</v>
      </c>
      <c r="D20" s="175" t="s">
        <v>109</v>
      </c>
      <c r="E20" s="176">
        <v>6148</v>
      </c>
      <c r="F20" s="177"/>
      <c r="G20" s="177">
        <f>ROUND(E20*F20,2)</f>
        <v>0</v>
      </c>
      <c r="H20" s="177">
        <v>0</v>
      </c>
      <c r="I20" s="177">
        <f>ROUND(E20*H20,2)</f>
        <v>0</v>
      </c>
      <c r="J20" s="177">
        <v>23.8</v>
      </c>
      <c r="K20" s="177">
        <f>ROUND(E20*J20,2)</f>
        <v>146322.4</v>
      </c>
      <c r="L20" s="177">
        <v>21</v>
      </c>
      <c r="M20" s="177">
        <f>G20*(1+L20/100)</f>
        <v>0</v>
      </c>
      <c r="N20" s="177">
        <v>0</v>
      </c>
      <c r="O20" s="177">
        <f>ROUND(E20*N20,2)</f>
        <v>0</v>
      </c>
      <c r="P20" s="177">
        <v>0</v>
      </c>
      <c r="Q20" s="178">
        <f>ROUND(E20*P20,2)</f>
        <v>0</v>
      </c>
      <c r="R20" s="157"/>
      <c r="S20" s="157" t="s">
        <v>110</v>
      </c>
      <c r="T20" s="157" t="s">
        <v>111</v>
      </c>
      <c r="U20" s="157">
        <v>4.3099999999999999E-2</v>
      </c>
      <c r="V20" s="157">
        <f>ROUND(E20*U20,2)</f>
        <v>264.98</v>
      </c>
      <c r="W20" s="157"/>
      <c r="X20" s="157" t="s">
        <v>112</v>
      </c>
      <c r="Y20" s="152"/>
      <c r="Z20" s="152"/>
      <c r="AA20" s="152"/>
      <c r="AB20" s="152"/>
      <c r="AC20" s="152"/>
      <c r="AD20" s="152"/>
      <c r="AE20" s="152"/>
      <c r="AF20" s="152"/>
      <c r="AG20" s="152" t="s">
        <v>113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ht="22.5" outlineLevel="1" x14ac:dyDescent="0.2">
      <c r="A21" s="173">
        <v>3</v>
      </c>
      <c r="B21" s="174" t="s">
        <v>125</v>
      </c>
      <c r="C21" s="182" t="s">
        <v>126</v>
      </c>
      <c r="D21" s="175" t="s">
        <v>109</v>
      </c>
      <c r="E21" s="176">
        <v>6148</v>
      </c>
      <c r="F21" s="177"/>
      <c r="G21" s="177">
        <f>ROUND(E21*F21,2)</f>
        <v>0</v>
      </c>
      <c r="H21" s="177">
        <v>0</v>
      </c>
      <c r="I21" s="177">
        <f>ROUND(E21*H21,2)</f>
        <v>0</v>
      </c>
      <c r="J21" s="177">
        <v>267</v>
      </c>
      <c r="K21" s="177">
        <f>ROUND(E21*J21,2)</f>
        <v>1641516</v>
      </c>
      <c r="L21" s="177">
        <v>21</v>
      </c>
      <c r="M21" s="177">
        <f>G21*(1+L21/100)</f>
        <v>0</v>
      </c>
      <c r="N21" s="177">
        <v>0</v>
      </c>
      <c r="O21" s="177">
        <f>ROUND(E21*N21,2)</f>
        <v>0</v>
      </c>
      <c r="P21" s="177">
        <v>0</v>
      </c>
      <c r="Q21" s="178">
        <f>ROUND(E21*P21,2)</f>
        <v>0</v>
      </c>
      <c r="R21" s="157"/>
      <c r="S21" s="157" t="s">
        <v>110</v>
      </c>
      <c r="T21" s="157" t="s">
        <v>111</v>
      </c>
      <c r="U21" s="157">
        <v>1.0999999999999999E-2</v>
      </c>
      <c r="V21" s="157">
        <f>ROUND(E21*U21,2)</f>
        <v>67.63</v>
      </c>
      <c r="W21" s="157"/>
      <c r="X21" s="157" t="s">
        <v>112</v>
      </c>
      <c r="Y21" s="152"/>
      <c r="Z21" s="152"/>
      <c r="AA21" s="152"/>
      <c r="AB21" s="152"/>
      <c r="AC21" s="152"/>
      <c r="AD21" s="152"/>
      <c r="AE21" s="152"/>
      <c r="AF21" s="152"/>
      <c r="AG21" s="152" t="s">
        <v>113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73">
        <v>4</v>
      </c>
      <c r="B22" s="174" t="s">
        <v>127</v>
      </c>
      <c r="C22" s="182" t="s">
        <v>128</v>
      </c>
      <c r="D22" s="175" t="s">
        <v>109</v>
      </c>
      <c r="E22" s="176">
        <v>6148</v>
      </c>
      <c r="F22" s="177"/>
      <c r="G22" s="177">
        <f>ROUND(E22*F22,2)</f>
        <v>0</v>
      </c>
      <c r="H22" s="177">
        <v>0</v>
      </c>
      <c r="I22" s="177">
        <f>ROUND(E22*H22,2)</f>
        <v>0</v>
      </c>
      <c r="J22" s="177">
        <v>16.600000000000001</v>
      </c>
      <c r="K22" s="177">
        <f>ROUND(E22*J22,2)</f>
        <v>102056.8</v>
      </c>
      <c r="L22" s="177">
        <v>21</v>
      </c>
      <c r="M22" s="177">
        <f>G22*(1+L22/100)</f>
        <v>0</v>
      </c>
      <c r="N22" s="177">
        <v>0</v>
      </c>
      <c r="O22" s="177">
        <f>ROUND(E22*N22,2)</f>
        <v>0</v>
      </c>
      <c r="P22" s="177">
        <v>0</v>
      </c>
      <c r="Q22" s="178">
        <f>ROUND(E22*P22,2)</f>
        <v>0</v>
      </c>
      <c r="R22" s="157"/>
      <c r="S22" s="157" t="s">
        <v>110</v>
      </c>
      <c r="T22" s="157" t="s">
        <v>111</v>
      </c>
      <c r="U22" s="157">
        <v>8.9999999999999993E-3</v>
      </c>
      <c r="V22" s="157">
        <f>ROUND(E22*U22,2)</f>
        <v>55.33</v>
      </c>
      <c r="W22" s="157"/>
      <c r="X22" s="157" t="s">
        <v>112</v>
      </c>
      <c r="Y22" s="152"/>
      <c r="Z22" s="152"/>
      <c r="AA22" s="152"/>
      <c r="AB22" s="152"/>
      <c r="AC22" s="152"/>
      <c r="AD22" s="152"/>
      <c r="AE22" s="152"/>
      <c r="AF22" s="152"/>
      <c r="AG22" s="152" t="s">
        <v>113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67">
        <v>5</v>
      </c>
      <c r="B23" s="168" t="s">
        <v>129</v>
      </c>
      <c r="C23" s="180" t="s">
        <v>130</v>
      </c>
      <c r="D23" s="169" t="s">
        <v>131</v>
      </c>
      <c r="E23" s="170">
        <v>13604.4</v>
      </c>
      <c r="F23" s="171"/>
      <c r="G23" s="171">
        <f>ROUND(E23*F23,2)</f>
        <v>0</v>
      </c>
      <c r="H23" s="171">
        <v>0</v>
      </c>
      <c r="I23" s="171">
        <f>ROUND(E23*H23,2)</f>
        <v>0</v>
      </c>
      <c r="J23" s="171">
        <v>240</v>
      </c>
      <c r="K23" s="171">
        <f>ROUND(E23*J23,2)</f>
        <v>3265056</v>
      </c>
      <c r="L23" s="171">
        <v>21</v>
      </c>
      <c r="M23" s="171">
        <f>G23*(1+L23/100)</f>
        <v>0</v>
      </c>
      <c r="N23" s="171">
        <v>1</v>
      </c>
      <c r="O23" s="171">
        <f>ROUND(E23*N23,2)</f>
        <v>13604.4</v>
      </c>
      <c r="P23" s="171">
        <v>0</v>
      </c>
      <c r="Q23" s="172">
        <f>ROUND(E23*P23,2)</f>
        <v>0</v>
      </c>
      <c r="R23" s="157"/>
      <c r="S23" s="157" t="s">
        <v>132</v>
      </c>
      <c r="T23" s="157" t="s">
        <v>133</v>
      </c>
      <c r="U23" s="157">
        <v>0</v>
      </c>
      <c r="V23" s="157">
        <f>ROUND(E23*U23,2)</f>
        <v>0</v>
      </c>
      <c r="W23" s="157"/>
      <c r="X23" s="157" t="s">
        <v>112</v>
      </c>
      <c r="Y23" s="152"/>
      <c r="Z23" s="152"/>
      <c r="AA23" s="152"/>
      <c r="AB23" s="152"/>
      <c r="AC23" s="152"/>
      <c r="AD23" s="152"/>
      <c r="AE23" s="152"/>
      <c r="AF23" s="152"/>
      <c r="AG23" s="152" t="s">
        <v>113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5"/>
      <c r="B24" s="156"/>
      <c r="C24" s="181" t="s">
        <v>134</v>
      </c>
      <c r="D24" s="158"/>
      <c r="E24" s="159">
        <v>13604.4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52"/>
      <c r="Z24" s="152"/>
      <c r="AA24" s="152"/>
      <c r="AB24" s="152"/>
      <c r="AC24" s="152"/>
      <c r="AD24" s="152"/>
      <c r="AE24" s="152"/>
      <c r="AF24" s="152"/>
      <c r="AG24" s="152" t="s">
        <v>115</v>
      </c>
      <c r="AH24" s="152">
        <v>0</v>
      </c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x14ac:dyDescent="0.2">
      <c r="A25" s="161" t="s">
        <v>105</v>
      </c>
      <c r="B25" s="162" t="s">
        <v>69</v>
      </c>
      <c r="C25" s="179" t="s">
        <v>70</v>
      </c>
      <c r="D25" s="163"/>
      <c r="E25" s="164"/>
      <c r="F25" s="165"/>
      <c r="G25" s="165">
        <f>SUMIF(AG26:AG27,"&lt;&gt;NOR",G26:G27)</f>
        <v>0</v>
      </c>
      <c r="H25" s="165"/>
      <c r="I25" s="165">
        <f>SUM(I26:I27)</f>
        <v>0</v>
      </c>
      <c r="J25" s="165"/>
      <c r="K25" s="165">
        <f>SUM(K26:K27)</f>
        <v>768320</v>
      </c>
      <c r="L25" s="165"/>
      <c r="M25" s="165">
        <f>SUM(M26:M27)</f>
        <v>0</v>
      </c>
      <c r="N25" s="165"/>
      <c r="O25" s="165">
        <f>SUM(O26:O27)</f>
        <v>0</v>
      </c>
      <c r="P25" s="165"/>
      <c r="Q25" s="166">
        <f>SUM(Q26:Q27)</f>
        <v>0</v>
      </c>
      <c r="R25" s="160"/>
      <c r="S25" s="160"/>
      <c r="T25" s="160"/>
      <c r="U25" s="160"/>
      <c r="V25" s="160">
        <f>SUM(V26:V27)</f>
        <v>791.52</v>
      </c>
      <c r="W25" s="160"/>
      <c r="X25" s="160"/>
      <c r="AG25" t="s">
        <v>106</v>
      </c>
    </row>
    <row r="26" spans="1:60" outlineLevel="1" x14ac:dyDescent="0.2">
      <c r="A26" s="167">
        <v>6</v>
      </c>
      <c r="B26" s="168" t="s">
        <v>135</v>
      </c>
      <c r="C26" s="180" t="s">
        <v>136</v>
      </c>
      <c r="D26" s="169" t="s">
        <v>137</v>
      </c>
      <c r="E26" s="170">
        <v>8000</v>
      </c>
      <c r="F26" s="171"/>
      <c r="G26" s="171">
        <f>ROUND(E26*F26,2)</f>
        <v>0</v>
      </c>
      <c r="H26" s="171">
        <v>0</v>
      </c>
      <c r="I26" s="171">
        <f>ROUND(E26*H26,2)</f>
        <v>0</v>
      </c>
      <c r="J26" s="171">
        <v>96.04</v>
      </c>
      <c r="K26" s="171">
        <f>ROUND(E26*J26,2)</f>
        <v>768320</v>
      </c>
      <c r="L26" s="171">
        <v>21</v>
      </c>
      <c r="M26" s="171">
        <f>G26*(1+L26/100)</f>
        <v>0</v>
      </c>
      <c r="N26" s="171">
        <v>0</v>
      </c>
      <c r="O26" s="171">
        <f>ROUND(E26*N26,2)</f>
        <v>0</v>
      </c>
      <c r="P26" s="171">
        <v>0</v>
      </c>
      <c r="Q26" s="172">
        <f>ROUND(E26*P26,2)</f>
        <v>0</v>
      </c>
      <c r="R26" s="157"/>
      <c r="S26" s="157" t="s">
        <v>110</v>
      </c>
      <c r="T26" s="157" t="s">
        <v>138</v>
      </c>
      <c r="U26" s="157">
        <v>9.894E-2</v>
      </c>
      <c r="V26" s="157">
        <f>ROUND(E26*U26,2)</f>
        <v>791.52</v>
      </c>
      <c r="W26" s="157"/>
      <c r="X26" s="157" t="s">
        <v>139</v>
      </c>
      <c r="Y26" s="152"/>
      <c r="Z26" s="152"/>
      <c r="AA26" s="152"/>
      <c r="AB26" s="152"/>
      <c r="AC26" s="152"/>
      <c r="AD26" s="152"/>
      <c r="AE26" s="152"/>
      <c r="AF26" s="152"/>
      <c r="AG26" s="152" t="s">
        <v>140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ht="22.5" outlineLevel="1" x14ac:dyDescent="0.2">
      <c r="A27" s="155"/>
      <c r="B27" s="156"/>
      <c r="C27" s="181" t="s">
        <v>141</v>
      </c>
      <c r="D27" s="158"/>
      <c r="E27" s="159">
        <v>8000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52"/>
      <c r="Z27" s="152"/>
      <c r="AA27" s="152"/>
      <c r="AB27" s="152"/>
      <c r="AC27" s="152"/>
      <c r="AD27" s="152"/>
      <c r="AE27" s="152"/>
      <c r="AF27" s="152"/>
      <c r="AG27" s="152" t="s">
        <v>115</v>
      </c>
      <c r="AH27" s="152">
        <v>0</v>
      </c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x14ac:dyDescent="0.2">
      <c r="A28" s="161" t="s">
        <v>105</v>
      </c>
      <c r="B28" s="162" t="s">
        <v>71</v>
      </c>
      <c r="C28" s="179" t="s">
        <v>72</v>
      </c>
      <c r="D28" s="163"/>
      <c r="E28" s="164"/>
      <c r="F28" s="165"/>
      <c r="G28" s="165">
        <f>SUMIF(AG29:AG37,"&lt;&gt;NOR",G29:G37)</f>
        <v>0</v>
      </c>
      <c r="H28" s="165"/>
      <c r="I28" s="165">
        <f>SUM(I29:I37)</f>
        <v>543838.68999999994</v>
      </c>
      <c r="J28" s="165"/>
      <c r="K28" s="165">
        <f>SUM(K29:K37)</f>
        <v>365309.74</v>
      </c>
      <c r="L28" s="165"/>
      <c r="M28" s="165">
        <f>SUM(M29:M37)</f>
        <v>0</v>
      </c>
      <c r="N28" s="165"/>
      <c r="O28" s="165">
        <f>SUM(O29:O37)</f>
        <v>1257.42</v>
      </c>
      <c r="P28" s="165"/>
      <c r="Q28" s="166">
        <f>SUM(Q29:Q37)</f>
        <v>0</v>
      </c>
      <c r="R28" s="160"/>
      <c r="S28" s="160"/>
      <c r="T28" s="160"/>
      <c r="U28" s="160"/>
      <c r="V28" s="160">
        <f>SUM(V29:V37)</f>
        <v>697.55</v>
      </c>
      <c r="W28" s="160"/>
      <c r="X28" s="160"/>
      <c r="AG28" t="s">
        <v>106</v>
      </c>
    </row>
    <row r="29" spans="1:60" ht="22.5" outlineLevel="1" x14ac:dyDescent="0.2">
      <c r="A29" s="167">
        <v>7</v>
      </c>
      <c r="B29" s="168" t="s">
        <v>142</v>
      </c>
      <c r="C29" s="180" t="s">
        <v>143</v>
      </c>
      <c r="D29" s="169" t="s">
        <v>109</v>
      </c>
      <c r="E29" s="170">
        <v>276</v>
      </c>
      <c r="F29" s="171"/>
      <c r="G29" s="171">
        <f>ROUND(E29*F29,2)</f>
        <v>0</v>
      </c>
      <c r="H29" s="171">
        <v>0</v>
      </c>
      <c r="I29" s="171">
        <f>ROUND(E29*H29,2)</f>
        <v>0</v>
      </c>
      <c r="J29" s="171">
        <v>119</v>
      </c>
      <c r="K29" s="171">
        <f>ROUND(E29*J29,2)</f>
        <v>32844</v>
      </c>
      <c r="L29" s="171">
        <v>21</v>
      </c>
      <c r="M29" s="171">
        <f>G29*(1+L29/100)</f>
        <v>0</v>
      </c>
      <c r="N29" s="171">
        <v>0</v>
      </c>
      <c r="O29" s="171">
        <f>ROUND(E29*N29,2)</f>
        <v>0</v>
      </c>
      <c r="P29" s="171">
        <v>0</v>
      </c>
      <c r="Q29" s="172">
        <f>ROUND(E29*P29,2)</f>
        <v>0</v>
      </c>
      <c r="R29" s="157"/>
      <c r="S29" s="157" t="s">
        <v>110</v>
      </c>
      <c r="T29" s="157" t="s">
        <v>111</v>
      </c>
      <c r="U29" s="157">
        <v>8.5999999999999993E-2</v>
      </c>
      <c r="V29" s="157">
        <f>ROUND(E29*U29,2)</f>
        <v>23.74</v>
      </c>
      <c r="W29" s="157"/>
      <c r="X29" s="157" t="s">
        <v>112</v>
      </c>
      <c r="Y29" s="152"/>
      <c r="Z29" s="152"/>
      <c r="AA29" s="152"/>
      <c r="AB29" s="152"/>
      <c r="AC29" s="152"/>
      <c r="AD29" s="152"/>
      <c r="AE29" s="152"/>
      <c r="AF29" s="152"/>
      <c r="AG29" s="152" t="s">
        <v>113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ht="22.5" outlineLevel="1" x14ac:dyDescent="0.2">
      <c r="A30" s="155"/>
      <c r="B30" s="156"/>
      <c r="C30" s="181" t="s">
        <v>144</v>
      </c>
      <c r="D30" s="158"/>
      <c r="E30" s="159">
        <v>276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52"/>
      <c r="Z30" s="152"/>
      <c r="AA30" s="152"/>
      <c r="AB30" s="152"/>
      <c r="AC30" s="152"/>
      <c r="AD30" s="152"/>
      <c r="AE30" s="152"/>
      <c r="AF30" s="152"/>
      <c r="AG30" s="152" t="s">
        <v>115</v>
      </c>
      <c r="AH30" s="152">
        <v>0</v>
      </c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67">
        <v>8</v>
      </c>
      <c r="B31" s="168" t="s">
        <v>145</v>
      </c>
      <c r="C31" s="180" t="s">
        <v>146</v>
      </c>
      <c r="D31" s="169" t="s">
        <v>109</v>
      </c>
      <c r="E31" s="170">
        <v>245.60499999999999</v>
      </c>
      <c r="F31" s="171"/>
      <c r="G31" s="171">
        <f>ROUND(E31*F31,2)</f>
        <v>0</v>
      </c>
      <c r="H31" s="171">
        <v>733.65</v>
      </c>
      <c r="I31" s="171">
        <f>ROUND(E31*H31,2)</f>
        <v>180188.11</v>
      </c>
      <c r="J31" s="171">
        <v>535.35</v>
      </c>
      <c r="K31" s="171">
        <f>ROUND(E31*J31,2)</f>
        <v>131484.64000000001</v>
      </c>
      <c r="L31" s="171">
        <v>21</v>
      </c>
      <c r="M31" s="171">
        <f>G31*(1+L31/100)</f>
        <v>0</v>
      </c>
      <c r="N31" s="171">
        <v>1.8180000000000001</v>
      </c>
      <c r="O31" s="171">
        <f>ROUND(E31*N31,2)</f>
        <v>446.51</v>
      </c>
      <c r="P31" s="171">
        <v>0</v>
      </c>
      <c r="Q31" s="172">
        <f>ROUND(E31*P31,2)</f>
        <v>0</v>
      </c>
      <c r="R31" s="157"/>
      <c r="S31" s="157" t="s">
        <v>110</v>
      </c>
      <c r="T31" s="157" t="s">
        <v>111</v>
      </c>
      <c r="U31" s="157">
        <v>1.085</v>
      </c>
      <c r="V31" s="157">
        <f>ROUND(E31*U31,2)</f>
        <v>266.48</v>
      </c>
      <c r="W31" s="157"/>
      <c r="X31" s="157" t="s">
        <v>112</v>
      </c>
      <c r="Y31" s="152"/>
      <c r="Z31" s="152"/>
      <c r="AA31" s="152"/>
      <c r="AB31" s="152"/>
      <c r="AC31" s="152"/>
      <c r="AD31" s="152"/>
      <c r="AE31" s="152"/>
      <c r="AF31" s="152"/>
      <c r="AG31" s="152" t="s">
        <v>113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55"/>
      <c r="B32" s="156"/>
      <c r="C32" s="181" t="s">
        <v>147</v>
      </c>
      <c r="D32" s="158"/>
      <c r="E32" s="159">
        <v>132.41499999999999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52"/>
      <c r="Z32" s="152"/>
      <c r="AA32" s="152"/>
      <c r="AB32" s="152"/>
      <c r="AC32" s="152"/>
      <c r="AD32" s="152"/>
      <c r="AE32" s="152"/>
      <c r="AF32" s="152"/>
      <c r="AG32" s="152" t="s">
        <v>115</v>
      </c>
      <c r="AH32" s="152">
        <v>0</v>
      </c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55"/>
      <c r="B33" s="156"/>
      <c r="C33" s="181" t="s">
        <v>148</v>
      </c>
      <c r="D33" s="158"/>
      <c r="E33" s="159">
        <v>113.19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52"/>
      <c r="Z33" s="152"/>
      <c r="AA33" s="152"/>
      <c r="AB33" s="152"/>
      <c r="AC33" s="152"/>
      <c r="AD33" s="152"/>
      <c r="AE33" s="152"/>
      <c r="AF33" s="152"/>
      <c r="AG33" s="152" t="s">
        <v>115</v>
      </c>
      <c r="AH33" s="152">
        <v>0</v>
      </c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67">
        <v>9</v>
      </c>
      <c r="B34" s="168" t="s">
        <v>149</v>
      </c>
      <c r="C34" s="180" t="s">
        <v>150</v>
      </c>
      <c r="D34" s="169" t="s">
        <v>109</v>
      </c>
      <c r="E34" s="170">
        <v>375.42</v>
      </c>
      <c r="F34" s="171"/>
      <c r="G34" s="171">
        <f>ROUND(E34*F34,2)</f>
        <v>0</v>
      </c>
      <c r="H34" s="171">
        <v>968.65</v>
      </c>
      <c r="I34" s="171">
        <f>ROUND(E34*H34,2)</f>
        <v>363650.58</v>
      </c>
      <c r="J34" s="171">
        <v>535.35</v>
      </c>
      <c r="K34" s="171">
        <f>ROUND(E34*J34,2)</f>
        <v>200981.1</v>
      </c>
      <c r="L34" s="171">
        <v>21</v>
      </c>
      <c r="M34" s="171">
        <f>G34*(1+L34/100)</f>
        <v>0</v>
      </c>
      <c r="N34" s="171">
        <v>2.16</v>
      </c>
      <c r="O34" s="171">
        <f>ROUND(E34*N34,2)</f>
        <v>810.91</v>
      </c>
      <c r="P34" s="171">
        <v>0</v>
      </c>
      <c r="Q34" s="172">
        <f>ROUND(E34*P34,2)</f>
        <v>0</v>
      </c>
      <c r="R34" s="157"/>
      <c r="S34" s="157" t="s">
        <v>110</v>
      </c>
      <c r="T34" s="157" t="s">
        <v>111</v>
      </c>
      <c r="U34" s="157">
        <v>1.085</v>
      </c>
      <c r="V34" s="157">
        <f>ROUND(E34*U34,2)</f>
        <v>407.33</v>
      </c>
      <c r="W34" s="157"/>
      <c r="X34" s="157" t="s">
        <v>112</v>
      </c>
      <c r="Y34" s="152"/>
      <c r="Z34" s="152"/>
      <c r="AA34" s="152"/>
      <c r="AB34" s="152"/>
      <c r="AC34" s="152"/>
      <c r="AD34" s="152"/>
      <c r="AE34" s="152"/>
      <c r="AF34" s="152"/>
      <c r="AG34" s="152" t="s">
        <v>113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5"/>
      <c r="B35" s="156"/>
      <c r="C35" s="181" t="s">
        <v>151</v>
      </c>
      <c r="D35" s="158"/>
      <c r="E35" s="159">
        <v>529.66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52"/>
      <c r="Z35" s="152"/>
      <c r="AA35" s="152"/>
      <c r="AB35" s="152"/>
      <c r="AC35" s="152"/>
      <c r="AD35" s="152"/>
      <c r="AE35" s="152"/>
      <c r="AF35" s="152"/>
      <c r="AG35" s="152" t="s">
        <v>115</v>
      </c>
      <c r="AH35" s="152">
        <v>0</v>
      </c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55"/>
      <c r="B36" s="156"/>
      <c r="C36" s="181" t="s">
        <v>152</v>
      </c>
      <c r="D36" s="158"/>
      <c r="E36" s="159">
        <v>452.76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52"/>
      <c r="Z36" s="152"/>
      <c r="AA36" s="152"/>
      <c r="AB36" s="152"/>
      <c r="AC36" s="152"/>
      <c r="AD36" s="152"/>
      <c r="AE36" s="152"/>
      <c r="AF36" s="152"/>
      <c r="AG36" s="152" t="s">
        <v>115</v>
      </c>
      <c r="AH36" s="152">
        <v>0</v>
      </c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5"/>
      <c r="B37" s="156"/>
      <c r="C37" s="181" t="s">
        <v>153</v>
      </c>
      <c r="D37" s="158"/>
      <c r="E37" s="159">
        <v>-607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52"/>
      <c r="Z37" s="152"/>
      <c r="AA37" s="152"/>
      <c r="AB37" s="152"/>
      <c r="AC37" s="152"/>
      <c r="AD37" s="152"/>
      <c r="AE37" s="152"/>
      <c r="AF37" s="152"/>
      <c r="AG37" s="152" t="s">
        <v>115</v>
      </c>
      <c r="AH37" s="152">
        <v>0</v>
      </c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x14ac:dyDescent="0.2">
      <c r="A38" s="161" t="s">
        <v>105</v>
      </c>
      <c r="B38" s="162" t="s">
        <v>73</v>
      </c>
      <c r="C38" s="179" t="s">
        <v>74</v>
      </c>
      <c r="D38" s="163"/>
      <c r="E38" s="164"/>
      <c r="F38" s="165"/>
      <c r="G38" s="165">
        <f>SUMIF(AG39:AG44,"&lt;&gt;NOR",G39:G44)</f>
        <v>0</v>
      </c>
      <c r="H38" s="165"/>
      <c r="I38" s="165">
        <f>SUM(I39:I44)</f>
        <v>7041.2</v>
      </c>
      <c r="J38" s="165"/>
      <c r="K38" s="165">
        <f>SUM(K39:K44)</f>
        <v>773073.44000000006</v>
      </c>
      <c r="L38" s="165"/>
      <c r="M38" s="165">
        <f>SUM(M39:M44)</f>
        <v>0</v>
      </c>
      <c r="N38" s="165"/>
      <c r="O38" s="165">
        <f>SUM(O39:O44)</f>
        <v>0.05</v>
      </c>
      <c r="P38" s="165"/>
      <c r="Q38" s="166">
        <f>SUM(Q39:Q44)</f>
        <v>614</v>
      </c>
      <c r="R38" s="160"/>
      <c r="S38" s="160"/>
      <c r="T38" s="160"/>
      <c r="U38" s="160"/>
      <c r="V38" s="160">
        <f>SUM(V39:V44)</f>
        <v>1884.6499999999999</v>
      </c>
      <c r="W38" s="160"/>
      <c r="X38" s="160"/>
      <c r="AG38" t="s">
        <v>106</v>
      </c>
    </row>
    <row r="39" spans="1:60" outlineLevel="1" x14ac:dyDescent="0.2">
      <c r="A39" s="167">
        <v>10</v>
      </c>
      <c r="B39" s="168" t="s">
        <v>154</v>
      </c>
      <c r="C39" s="180" t="s">
        <v>155</v>
      </c>
      <c r="D39" s="169" t="s">
        <v>109</v>
      </c>
      <c r="E39" s="170">
        <v>275.96800000000002</v>
      </c>
      <c r="F39" s="171"/>
      <c r="G39" s="171">
        <f>ROUND(E39*F39,2)</f>
        <v>0</v>
      </c>
      <c r="H39" s="171">
        <v>0</v>
      </c>
      <c r="I39" s="171">
        <f>ROUND(E39*H39,2)</f>
        <v>0</v>
      </c>
      <c r="J39" s="171">
        <v>2355</v>
      </c>
      <c r="K39" s="171">
        <f>ROUND(E39*J39,2)</f>
        <v>649904.64000000001</v>
      </c>
      <c r="L39" s="171">
        <v>21</v>
      </c>
      <c r="M39" s="171">
        <f>G39*(1+L39/100)</f>
        <v>0</v>
      </c>
      <c r="N39" s="171">
        <v>0</v>
      </c>
      <c r="O39" s="171">
        <f>ROUND(E39*N39,2)</f>
        <v>0</v>
      </c>
      <c r="P39" s="171">
        <v>2.2000000000000002</v>
      </c>
      <c r="Q39" s="172">
        <f>ROUND(E39*P39,2)</f>
        <v>607.13</v>
      </c>
      <c r="R39" s="157"/>
      <c r="S39" s="157" t="s">
        <v>110</v>
      </c>
      <c r="T39" s="157" t="s">
        <v>111</v>
      </c>
      <c r="U39" s="157">
        <v>5.867</v>
      </c>
      <c r="V39" s="157">
        <f>ROUND(E39*U39,2)</f>
        <v>1619.1</v>
      </c>
      <c r="W39" s="157"/>
      <c r="X39" s="157" t="s">
        <v>112</v>
      </c>
      <c r="Y39" s="152"/>
      <c r="Z39" s="152"/>
      <c r="AA39" s="152"/>
      <c r="AB39" s="152"/>
      <c r="AC39" s="152"/>
      <c r="AD39" s="152"/>
      <c r="AE39" s="152"/>
      <c r="AF39" s="152"/>
      <c r="AG39" s="152" t="s">
        <v>113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55"/>
      <c r="B40" s="156"/>
      <c r="C40" s="181" t="s">
        <v>156</v>
      </c>
      <c r="D40" s="158"/>
      <c r="E40" s="159">
        <v>275.96800000000002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52"/>
      <c r="Z40" s="152"/>
      <c r="AA40" s="152"/>
      <c r="AB40" s="152"/>
      <c r="AC40" s="152"/>
      <c r="AD40" s="152"/>
      <c r="AE40" s="152"/>
      <c r="AF40" s="152"/>
      <c r="AG40" s="152" t="s">
        <v>115</v>
      </c>
      <c r="AH40" s="152">
        <v>0</v>
      </c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67">
        <v>11</v>
      </c>
      <c r="B41" s="168" t="s">
        <v>157</v>
      </c>
      <c r="C41" s="180" t="s">
        <v>158</v>
      </c>
      <c r="D41" s="169" t="s">
        <v>159</v>
      </c>
      <c r="E41" s="170">
        <v>580</v>
      </c>
      <c r="F41" s="171"/>
      <c r="G41" s="171">
        <f>ROUND(E41*F41,2)</f>
        <v>0</v>
      </c>
      <c r="H41" s="171">
        <v>12.14</v>
      </c>
      <c r="I41" s="171">
        <f>ROUND(E41*H41,2)</f>
        <v>7041.2</v>
      </c>
      <c r="J41" s="171">
        <v>212.36</v>
      </c>
      <c r="K41" s="171">
        <f>ROUND(E41*J41,2)</f>
        <v>123168.8</v>
      </c>
      <c r="L41" s="171">
        <v>21</v>
      </c>
      <c r="M41" s="171">
        <f>G41*(1+L41/100)</f>
        <v>0</v>
      </c>
      <c r="N41" s="171">
        <v>9.0000000000000006E-5</v>
      </c>
      <c r="O41" s="171">
        <f>ROUND(E41*N41,2)</f>
        <v>0.05</v>
      </c>
      <c r="P41" s="171">
        <v>1.184E-2</v>
      </c>
      <c r="Q41" s="172">
        <f>ROUND(E41*P41,2)</f>
        <v>6.87</v>
      </c>
      <c r="R41" s="157"/>
      <c r="S41" s="157" t="s">
        <v>110</v>
      </c>
      <c r="T41" s="157" t="s">
        <v>111</v>
      </c>
      <c r="U41" s="157">
        <v>0.45784000000000002</v>
      </c>
      <c r="V41" s="157">
        <f>ROUND(E41*U41,2)</f>
        <v>265.55</v>
      </c>
      <c r="W41" s="157"/>
      <c r="X41" s="157" t="s">
        <v>139</v>
      </c>
      <c r="Y41" s="152"/>
      <c r="Z41" s="152"/>
      <c r="AA41" s="152"/>
      <c r="AB41" s="152"/>
      <c r="AC41" s="152"/>
      <c r="AD41" s="152"/>
      <c r="AE41" s="152"/>
      <c r="AF41" s="152"/>
      <c r="AG41" s="152" t="s">
        <v>140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ht="22.5" outlineLevel="1" x14ac:dyDescent="0.2">
      <c r="A42" s="155"/>
      <c r="B42" s="156"/>
      <c r="C42" s="181" t="s">
        <v>160</v>
      </c>
      <c r="D42" s="158"/>
      <c r="E42" s="159">
        <v>249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52"/>
      <c r="Z42" s="152"/>
      <c r="AA42" s="152"/>
      <c r="AB42" s="152"/>
      <c r="AC42" s="152"/>
      <c r="AD42" s="152"/>
      <c r="AE42" s="152"/>
      <c r="AF42" s="152"/>
      <c r="AG42" s="152" t="s">
        <v>115</v>
      </c>
      <c r="AH42" s="152">
        <v>0</v>
      </c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55"/>
      <c r="B43" s="156"/>
      <c r="C43" s="181" t="s">
        <v>161</v>
      </c>
      <c r="D43" s="158"/>
      <c r="E43" s="159">
        <v>43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52"/>
      <c r="Z43" s="152"/>
      <c r="AA43" s="152"/>
      <c r="AB43" s="152"/>
      <c r="AC43" s="152"/>
      <c r="AD43" s="152"/>
      <c r="AE43" s="152"/>
      <c r="AF43" s="152"/>
      <c r="AG43" s="152" t="s">
        <v>115</v>
      </c>
      <c r="AH43" s="152">
        <v>0</v>
      </c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55"/>
      <c r="B44" s="156"/>
      <c r="C44" s="181" t="s">
        <v>162</v>
      </c>
      <c r="D44" s="158"/>
      <c r="E44" s="159">
        <v>288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52"/>
      <c r="Z44" s="152"/>
      <c r="AA44" s="152"/>
      <c r="AB44" s="152"/>
      <c r="AC44" s="152"/>
      <c r="AD44" s="152"/>
      <c r="AE44" s="152"/>
      <c r="AF44" s="152"/>
      <c r="AG44" s="152" t="s">
        <v>115</v>
      </c>
      <c r="AH44" s="152">
        <v>0</v>
      </c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x14ac:dyDescent="0.2">
      <c r="A45" s="161" t="s">
        <v>105</v>
      </c>
      <c r="B45" s="162" t="s">
        <v>75</v>
      </c>
      <c r="C45" s="179" t="s">
        <v>76</v>
      </c>
      <c r="D45" s="163"/>
      <c r="E45" s="164"/>
      <c r="F45" s="165"/>
      <c r="G45" s="165">
        <f>SUMIF(AG46:AG48,"&lt;&gt;NOR",G46:G48)</f>
        <v>0</v>
      </c>
      <c r="H45" s="165"/>
      <c r="I45" s="165">
        <f>SUM(I46:I48)</f>
        <v>0</v>
      </c>
      <c r="J45" s="165"/>
      <c r="K45" s="165">
        <f>SUM(K46:K48)</f>
        <v>162190.39999999999</v>
      </c>
      <c r="L45" s="165"/>
      <c r="M45" s="165">
        <f>SUM(M46:M48)</f>
        <v>0</v>
      </c>
      <c r="N45" s="165"/>
      <c r="O45" s="165">
        <f>SUM(O46:O48)</f>
        <v>0</v>
      </c>
      <c r="P45" s="165"/>
      <c r="Q45" s="166">
        <f>SUM(Q46:Q48)</f>
        <v>0</v>
      </c>
      <c r="R45" s="160"/>
      <c r="S45" s="160"/>
      <c r="T45" s="160"/>
      <c r="U45" s="160"/>
      <c r="V45" s="160">
        <f>SUM(V46:V48)</f>
        <v>27.92</v>
      </c>
      <c r="W45" s="160"/>
      <c r="X45" s="160"/>
      <c r="AG45" t="s">
        <v>106</v>
      </c>
    </row>
    <row r="46" spans="1:60" outlineLevel="1" x14ac:dyDescent="0.2">
      <c r="A46" s="173">
        <v>12</v>
      </c>
      <c r="B46" s="174" t="s">
        <v>163</v>
      </c>
      <c r="C46" s="182" t="s">
        <v>164</v>
      </c>
      <c r="D46" s="175" t="s">
        <v>165</v>
      </c>
      <c r="E46" s="176">
        <v>607</v>
      </c>
      <c r="F46" s="177"/>
      <c r="G46" s="177">
        <f>ROUND(E46*F46,2)</f>
        <v>0</v>
      </c>
      <c r="H46" s="177">
        <v>0</v>
      </c>
      <c r="I46" s="177">
        <f>ROUND(E46*H46,2)</f>
        <v>0</v>
      </c>
      <c r="J46" s="177">
        <v>102.5</v>
      </c>
      <c r="K46" s="177">
        <f>ROUND(E46*J46,2)</f>
        <v>62217.5</v>
      </c>
      <c r="L46" s="177">
        <v>21</v>
      </c>
      <c r="M46" s="177">
        <f>G46*(1+L46/100)</f>
        <v>0</v>
      </c>
      <c r="N46" s="177">
        <v>0</v>
      </c>
      <c r="O46" s="177">
        <f>ROUND(E46*N46,2)</f>
        <v>0</v>
      </c>
      <c r="P46" s="177">
        <v>0</v>
      </c>
      <c r="Q46" s="178">
        <f>ROUND(E46*P46,2)</f>
        <v>0</v>
      </c>
      <c r="R46" s="157"/>
      <c r="S46" s="157" t="s">
        <v>110</v>
      </c>
      <c r="T46" s="157" t="s">
        <v>111</v>
      </c>
      <c r="U46" s="157">
        <v>4.5999999999999999E-2</v>
      </c>
      <c r="V46" s="157">
        <f>ROUND(E46*U46,2)</f>
        <v>27.92</v>
      </c>
      <c r="W46" s="157"/>
      <c r="X46" s="157" t="s">
        <v>112</v>
      </c>
      <c r="Y46" s="152"/>
      <c r="Z46" s="152"/>
      <c r="AA46" s="152"/>
      <c r="AB46" s="152"/>
      <c r="AC46" s="152"/>
      <c r="AD46" s="152"/>
      <c r="AE46" s="152"/>
      <c r="AF46" s="152"/>
      <c r="AG46" s="152" t="s">
        <v>113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73">
        <v>13</v>
      </c>
      <c r="B47" s="174" t="s">
        <v>166</v>
      </c>
      <c r="C47" s="182" t="s">
        <v>167</v>
      </c>
      <c r="D47" s="175" t="s">
        <v>165</v>
      </c>
      <c r="E47" s="176">
        <v>607</v>
      </c>
      <c r="F47" s="177"/>
      <c r="G47" s="177">
        <f>ROUND(E47*F47,2)</f>
        <v>0</v>
      </c>
      <c r="H47" s="177">
        <v>0</v>
      </c>
      <c r="I47" s="177">
        <f>ROUND(E47*H47,2)</f>
        <v>0</v>
      </c>
      <c r="J47" s="177">
        <v>109</v>
      </c>
      <c r="K47" s="177">
        <f>ROUND(E47*J47,2)</f>
        <v>66163</v>
      </c>
      <c r="L47" s="177">
        <v>21</v>
      </c>
      <c r="M47" s="177">
        <f>G47*(1+L47/100)</f>
        <v>0</v>
      </c>
      <c r="N47" s="177">
        <v>0</v>
      </c>
      <c r="O47" s="177">
        <f>ROUND(E47*N47,2)</f>
        <v>0</v>
      </c>
      <c r="P47" s="177">
        <v>0</v>
      </c>
      <c r="Q47" s="178">
        <f>ROUND(E47*P47,2)</f>
        <v>0</v>
      </c>
      <c r="R47" s="157"/>
      <c r="S47" s="157" t="s">
        <v>110</v>
      </c>
      <c r="T47" s="157" t="s">
        <v>111</v>
      </c>
      <c r="U47" s="157">
        <v>0</v>
      </c>
      <c r="V47" s="157">
        <f>ROUND(E47*U47,2)</f>
        <v>0</v>
      </c>
      <c r="W47" s="157"/>
      <c r="X47" s="157" t="s">
        <v>112</v>
      </c>
      <c r="Y47" s="152"/>
      <c r="Z47" s="152"/>
      <c r="AA47" s="152"/>
      <c r="AB47" s="152"/>
      <c r="AC47" s="152"/>
      <c r="AD47" s="152"/>
      <c r="AE47" s="152"/>
      <c r="AF47" s="152"/>
      <c r="AG47" s="152" t="s">
        <v>113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">
      <c r="A48" s="167">
        <v>14</v>
      </c>
      <c r="B48" s="168" t="s">
        <v>168</v>
      </c>
      <c r="C48" s="180" t="s">
        <v>169</v>
      </c>
      <c r="D48" s="169" t="s">
        <v>165</v>
      </c>
      <c r="E48" s="170">
        <v>607</v>
      </c>
      <c r="F48" s="171"/>
      <c r="G48" s="171">
        <f>ROUND(E48*F48,2)</f>
        <v>0</v>
      </c>
      <c r="H48" s="171">
        <v>0</v>
      </c>
      <c r="I48" s="171">
        <f>ROUND(E48*H48,2)</f>
        <v>0</v>
      </c>
      <c r="J48" s="171">
        <v>55.7</v>
      </c>
      <c r="K48" s="171">
        <f>ROUND(E48*J48,2)</f>
        <v>33809.9</v>
      </c>
      <c r="L48" s="171">
        <v>21</v>
      </c>
      <c r="M48" s="171">
        <f>G48*(1+L48/100)</f>
        <v>0</v>
      </c>
      <c r="N48" s="171">
        <v>0</v>
      </c>
      <c r="O48" s="171">
        <f>ROUND(E48*N48,2)</f>
        <v>0</v>
      </c>
      <c r="P48" s="171">
        <v>0</v>
      </c>
      <c r="Q48" s="172">
        <f>ROUND(E48*P48,2)</f>
        <v>0</v>
      </c>
      <c r="R48" s="157"/>
      <c r="S48" s="157" t="s">
        <v>110</v>
      </c>
      <c r="T48" s="157" t="s">
        <v>111</v>
      </c>
      <c r="U48" s="157">
        <v>0</v>
      </c>
      <c r="V48" s="157">
        <f>ROUND(E48*U48,2)</f>
        <v>0</v>
      </c>
      <c r="W48" s="157"/>
      <c r="X48" s="157" t="s">
        <v>112</v>
      </c>
      <c r="Y48" s="152"/>
      <c r="Z48" s="152"/>
      <c r="AA48" s="152"/>
      <c r="AB48" s="152"/>
      <c r="AC48" s="152"/>
      <c r="AD48" s="152"/>
      <c r="AE48" s="152"/>
      <c r="AF48" s="152"/>
      <c r="AG48" s="152" t="s">
        <v>113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33" x14ac:dyDescent="0.2">
      <c r="A49" s="3"/>
      <c r="B49" s="4"/>
      <c r="C49" s="183"/>
      <c r="D49" s="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AE49">
        <v>15</v>
      </c>
      <c r="AF49">
        <v>21</v>
      </c>
      <c r="AG49" t="s">
        <v>92</v>
      </c>
    </row>
    <row r="50" spans="1:33" x14ac:dyDescent="0.2">
      <c r="C50" s="184"/>
      <c r="D50" s="10"/>
      <c r="AG50" t="s">
        <v>170</v>
      </c>
    </row>
    <row r="51" spans="1:33" x14ac:dyDescent="0.2">
      <c r="D51" s="10"/>
    </row>
    <row r="52" spans="1:33" x14ac:dyDescent="0.2">
      <c r="D52" s="10"/>
    </row>
    <row r="53" spans="1:33" x14ac:dyDescent="0.2">
      <c r="D53" s="10"/>
    </row>
    <row r="54" spans="1:33" x14ac:dyDescent="0.2">
      <c r="D54" s="10"/>
    </row>
    <row r="55" spans="1:33" x14ac:dyDescent="0.2">
      <c r="D55" s="10"/>
    </row>
    <row r="56" spans="1:33" x14ac:dyDescent="0.2">
      <c r="D56" s="10"/>
    </row>
    <row r="57" spans="1:33" x14ac:dyDescent="0.2">
      <c r="D57" s="10"/>
    </row>
    <row r="58" spans="1:33" x14ac:dyDescent="0.2">
      <c r="D58" s="10"/>
    </row>
    <row r="59" spans="1:33" x14ac:dyDescent="0.2">
      <c r="D59" s="10"/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IO 09 a IO 10 IO 09 a IO 10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'IO 09 a IO 10 IO 09 a IO 10 Pol'!Názvy_tisku</vt:lpstr>
      <vt:lpstr>oadresa</vt:lpstr>
      <vt:lpstr>Stavba!Objednatel</vt:lpstr>
      <vt:lpstr>Stavba!Objekt</vt:lpstr>
      <vt:lpstr>'IO 09 a IO 10 IO 09 a IO 10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 Petr</dc:creator>
  <cp:lastModifiedBy>Benes Petr</cp:lastModifiedBy>
  <cp:lastPrinted>2021-05-27T08:57:24Z</cp:lastPrinted>
  <dcterms:created xsi:type="dcterms:W3CDTF">2009-04-08T07:15:50Z</dcterms:created>
  <dcterms:modified xsi:type="dcterms:W3CDTF">2021-05-27T08:58:38Z</dcterms:modified>
</cp:coreProperties>
</file>